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Y_DATA\Onsemi\Stocks\youtube\Trading Journal\"/>
    </mc:Choice>
  </mc:AlternateContent>
  <bookViews>
    <workbookView xWindow="0" yWindow="0" windowWidth="23040" windowHeight="9192"/>
  </bookViews>
  <sheets>
    <sheet name="journ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 l="1"/>
  <c r="E8" i="1"/>
  <c r="D8" i="1"/>
  <c r="N7" i="1"/>
  <c r="N55" i="1"/>
  <c r="N53" i="1"/>
  <c r="N52" i="1"/>
  <c r="N51" i="1"/>
  <c r="N49" i="1"/>
  <c r="N50" i="1"/>
  <c r="N48" i="1"/>
  <c r="L7" i="1"/>
  <c r="N46" i="1" l="1"/>
  <c r="M46" i="1" s="1"/>
  <c r="L46" i="1"/>
  <c r="N45" i="1"/>
  <c r="M45" i="1" s="1"/>
  <c r="L45" i="1"/>
  <c r="N44" i="1"/>
  <c r="M44" i="1" s="1"/>
  <c r="L44" i="1"/>
  <c r="N43" i="1"/>
  <c r="M43" i="1" s="1"/>
  <c r="L43" i="1"/>
  <c r="N42" i="1"/>
  <c r="M42" i="1" s="1"/>
  <c r="L42" i="1"/>
  <c r="N41" i="1"/>
  <c r="M41" i="1"/>
  <c r="L41" i="1"/>
  <c r="N40" i="1"/>
  <c r="M40" i="1" s="1"/>
  <c r="L40" i="1"/>
  <c r="N39" i="1"/>
  <c r="M39" i="1" s="1"/>
  <c r="L39" i="1"/>
  <c r="N38" i="1"/>
  <c r="M38" i="1"/>
  <c r="L38" i="1"/>
  <c r="N37" i="1"/>
  <c r="M37" i="1"/>
  <c r="L37" i="1"/>
  <c r="N36" i="1"/>
  <c r="M36" i="1" s="1"/>
  <c r="L36" i="1"/>
  <c r="N35" i="1"/>
  <c r="M35" i="1"/>
  <c r="L35" i="1"/>
  <c r="N34" i="1"/>
  <c r="M34" i="1"/>
  <c r="L34" i="1"/>
  <c r="N33" i="1"/>
  <c r="M33" i="1" s="1"/>
  <c r="L33" i="1"/>
  <c r="N32" i="1"/>
  <c r="M32" i="1" s="1"/>
  <c r="L32" i="1"/>
  <c r="N31" i="1"/>
  <c r="M31" i="1" s="1"/>
  <c r="L31" i="1"/>
  <c r="N30" i="1"/>
  <c r="M30" i="1" s="1"/>
  <c r="L30" i="1"/>
  <c r="N29" i="1"/>
  <c r="M29" i="1" s="1"/>
  <c r="L29" i="1"/>
  <c r="N28" i="1"/>
  <c r="M28" i="1" s="1"/>
  <c r="L28" i="1"/>
  <c r="N27" i="1"/>
  <c r="M27" i="1" s="1"/>
  <c r="L27" i="1"/>
  <c r="N26" i="1"/>
  <c r="M26" i="1" s="1"/>
  <c r="L26" i="1"/>
  <c r="N25" i="1"/>
  <c r="M25" i="1"/>
  <c r="L25" i="1"/>
  <c r="N24" i="1"/>
  <c r="M24" i="1" s="1"/>
  <c r="L24" i="1"/>
  <c r="N23" i="1"/>
  <c r="M23" i="1" s="1"/>
  <c r="L23" i="1"/>
  <c r="N22" i="1"/>
  <c r="M22" i="1" s="1"/>
  <c r="L22" i="1"/>
  <c r="N21" i="1"/>
  <c r="M21" i="1"/>
  <c r="L21" i="1"/>
  <c r="N20" i="1"/>
  <c r="M20" i="1" s="1"/>
  <c r="L20" i="1"/>
  <c r="N19" i="1"/>
  <c r="M19" i="1" s="1"/>
  <c r="L19" i="1"/>
  <c r="N18" i="1"/>
  <c r="M18" i="1"/>
  <c r="L18" i="1"/>
  <c r="N17" i="1"/>
  <c r="M17" i="1"/>
  <c r="L17" i="1"/>
  <c r="N16" i="1"/>
  <c r="M16" i="1" s="1"/>
  <c r="L16" i="1"/>
  <c r="N15" i="1"/>
  <c r="M15" i="1"/>
  <c r="L15" i="1"/>
  <c r="N14" i="1"/>
  <c r="M14" i="1"/>
  <c r="L14" i="1"/>
  <c r="N13" i="1"/>
  <c r="M13" i="1" s="1"/>
  <c r="L13" i="1"/>
  <c r="N12" i="1"/>
  <c r="M12" i="1" s="1"/>
  <c r="L12" i="1"/>
  <c r="N11" i="1"/>
  <c r="M11" i="1"/>
  <c r="L11" i="1"/>
  <c r="N10" i="1"/>
  <c r="M10" i="1" s="1"/>
  <c r="L10" i="1"/>
  <c r="N9" i="1"/>
  <c r="M9" i="1"/>
  <c r="L9" i="1"/>
  <c r="N8" i="1"/>
  <c r="M8" i="1" s="1"/>
  <c r="L8" i="1"/>
  <c r="M7" i="1"/>
  <c r="E7" i="1"/>
  <c r="N54" i="1" l="1"/>
  <c r="D9" i="1"/>
  <c r="E9" i="1" s="1"/>
  <c r="D10" i="1" s="1"/>
  <c r="E10" i="1" s="1"/>
  <c r="D11" i="1" s="1"/>
  <c r="E11" i="1" s="1"/>
  <c r="D12" i="1" s="1"/>
  <c r="E12" i="1" s="1"/>
  <c r="D13" i="1" s="1"/>
  <c r="E13" i="1" s="1"/>
  <c r="D14" i="1" s="1"/>
  <c r="E14" i="1" s="1"/>
  <c r="D15" i="1" s="1"/>
  <c r="E15" i="1" s="1"/>
  <c r="D16" i="1" s="1"/>
  <c r="E16" i="1" s="1"/>
  <c r="D17" i="1" s="1"/>
  <c r="E17" i="1" s="1"/>
  <c r="D18" i="1" s="1"/>
  <c r="E18" i="1" s="1"/>
  <c r="D19" i="1" s="1"/>
  <c r="E19" i="1" s="1"/>
  <c r="D20" i="1" s="1"/>
  <c r="E20" i="1" s="1"/>
  <c r="D21" i="1" s="1"/>
  <c r="E21" i="1" s="1"/>
  <c r="D22" i="1" s="1"/>
  <c r="E22" i="1" s="1"/>
  <c r="D23" i="1" s="1"/>
  <c r="E23" i="1" s="1"/>
  <c r="D24" i="1" s="1"/>
  <c r="E24" i="1" s="1"/>
  <c r="D25" i="1" s="1"/>
  <c r="E25" i="1" s="1"/>
  <c r="D26" i="1" s="1"/>
  <c r="E26" i="1" s="1"/>
  <c r="D27" i="1" s="1"/>
  <c r="E27" i="1" s="1"/>
  <c r="D28" i="1" s="1"/>
  <c r="E28" i="1" s="1"/>
  <c r="D29" i="1" s="1"/>
  <c r="E29" i="1" s="1"/>
  <c r="D30" i="1" s="1"/>
  <c r="E30" i="1" s="1"/>
  <c r="D31" i="1" s="1"/>
  <c r="E31" i="1" s="1"/>
  <c r="D32" i="1" s="1"/>
  <c r="E32" i="1" s="1"/>
  <c r="D33" i="1" s="1"/>
  <c r="E33" i="1" s="1"/>
  <c r="D34" i="1" s="1"/>
  <c r="E34" i="1" s="1"/>
  <c r="D35" i="1" s="1"/>
  <c r="E35" i="1" s="1"/>
  <c r="D36" i="1" s="1"/>
  <c r="E36" i="1" l="1"/>
  <c r="D37" i="1" s="1"/>
  <c r="E37" i="1" s="1"/>
  <c r="D38" i="1" s="1"/>
  <c r="E38" i="1" s="1"/>
  <c r="D39" i="1" s="1"/>
  <c r="E39" i="1" s="1"/>
  <c r="D40" i="1" s="1"/>
  <c r="E40" i="1" s="1"/>
  <c r="D41" i="1" s="1"/>
  <c r="E41" i="1" s="1"/>
  <c r="D42" i="1" s="1"/>
  <c r="E42" i="1" s="1"/>
  <c r="D43" i="1" s="1"/>
  <c r="E43" i="1" s="1"/>
  <c r="D44" i="1" s="1"/>
  <c r="E44" i="1" s="1"/>
  <c r="D45" i="1" s="1"/>
  <c r="E45" i="1" s="1"/>
  <c r="D46" i="1" s="1"/>
  <c r="E46" i="1" s="1"/>
</calcChain>
</file>

<file path=xl/sharedStrings.xml><?xml version="1.0" encoding="utf-8"?>
<sst xmlns="http://schemas.openxmlformats.org/spreadsheetml/2006/main" count="85" uniqueCount="39">
  <si>
    <t>Capital</t>
  </si>
  <si>
    <t>Stock</t>
  </si>
  <si>
    <t>Trade#</t>
  </si>
  <si>
    <t>Capital remain</t>
  </si>
  <si>
    <t>%Gain/loss</t>
  </si>
  <si>
    <t>Gain</t>
  </si>
  <si>
    <t>Remain</t>
  </si>
  <si>
    <t>Win</t>
  </si>
  <si>
    <t>Loss</t>
  </si>
  <si>
    <t>Remarks</t>
  </si>
  <si>
    <t>Trend follow</t>
  </si>
  <si>
    <t>Bottom fishing</t>
  </si>
  <si>
    <t>Breakout</t>
  </si>
  <si>
    <t>Win rate</t>
  </si>
  <si>
    <t>Loss rate</t>
  </si>
  <si>
    <t>Trading Journal</t>
  </si>
  <si>
    <t>MEG</t>
  </si>
  <si>
    <t>IDC</t>
  </si>
  <si>
    <t>MAH</t>
  </si>
  <si>
    <t>PCOR</t>
  </si>
  <si>
    <t>BLOOM</t>
  </si>
  <si>
    <t>RLC</t>
  </si>
  <si>
    <t>TUGS</t>
  </si>
  <si>
    <t xml:space="preserve">EURO </t>
  </si>
  <si>
    <t>Average loss</t>
  </si>
  <si>
    <t>Average win</t>
  </si>
  <si>
    <t>Average reward/risk</t>
  </si>
  <si>
    <t>Most common method</t>
  </si>
  <si>
    <t>Date bought</t>
  </si>
  <si>
    <t>Date Sold</t>
  </si>
  <si>
    <t>APC</t>
  </si>
  <si>
    <t>EW</t>
  </si>
  <si>
    <t>JFC</t>
  </si>
  <si>
    <t>BKR</t>
  </si>
  <si>
    <t>MPI</t>
  </si>
  <si>
    <t>Buy amount</t>
  </si>
  <si>
    <t>In (Ave)</t>
  </si>
  <si>
    <t>Out (Ave)</t>
  </si>
  <si>
    <t>Total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</si>
</sst>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43" fontId="0" fillId="0" borderId="1" xfId="2" applyNumberFormat="1" applyFon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9" fontId="4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9" fontId="3" fillId="2" borderId="0" xfId="2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0" fillId="2" borderId="0" xfId="0" applyFill="1" applyAlignment="1">
      <alignment horizontal="left"/>
    </xf>
    <xf numFmtId="16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43" fontId="0" fillId="2" borderId="0" xfId="0" applyNumberFormat="1" applyFill="1" applyAlignment="1">
      <alignment horizontal="center" vertical="center"/>
    </xf>
    <xf numFmtId="9" fontId="0" fillId="2" borderId="0" xfId="2" applyFont="1" applyFill="1" applyAlignment="1">
      <alignment horizontal="center" vertical="center"/>
    </xf>
    <xf numFmtId="9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57"/>
  <sheetViews>
    <sheetView tabSelected="1" zoomScaleNormal="100" workbookViewId="0">
      <pane xSplit="1" topLeftCell="C1" activePane="topRight" state="frozen"/>
      <selection activeCell="A4" sqref="A4"/>
      <selection pane="topRight" activeCell="F13" sqref="F13"/>
    </sheetView>
  </sheetViews>
  <sheetFormatPr defaultRowHeight="14.4" x14ac:dyDescent="0.3"/>
  <cols>
    <col min="3" max="3" width="12.6640625" style="1" customWidth="1"/>
    <col min="4" max="4" width="16.6640625" style="1" customWidth="1"/>
    <col min="5" max="5" width="15.6640625" style="1" customWidth="1"/>
    <col min="6" max="13" width="12.6640625" style="1" customWidth="1"/>
    <col min="14" max="14" width="17.33203125" style="1" customWidth="1"/>
    <col min="15" max="16" width="12.6640625" style="1" customWidth="1"/>
    <col min="17" max="17" width="23.77734375" style="1" customWidth="1"/>
  </cols>
  <sheetData>
    <row r="2" spans="3:17" ht="25.8" x14ac:dyDescent="0.3">
      <c r="C2" s="16" t="s">
        <v>15</v>
      </c>
      <c r="D2" s="17"/>
    </row>
    <row r="3" spans="3:17" x14ac:dyDescent="0.3">
      <c r="D3" s="12"/>
    </row>
    <row r="4" spans="3:17" x14ac:dyDescent="0.3">
      <c r="D4" s="2"/>
    </row>
    <row r="6" spans="3:17" x14ac:dyDescent="0.3">
      <c r="C6" s="3" t="s">
        <v>2</v>
      </c>
      <c r="D6" s="3" t="s">
        <v>0</v>
      </c>
      <c r="E6" s="3" t="s">
        <v>3</v>
      </c>
      <c r="F6" s="3" t="s">
        <v>35</v>
      </c>
      <c r="G6" s="3" t="s">
        <v>1</v>
      </c>
      <c r="H6" s="3" t="s">
        <v>36</v>
      </c>
      <c r="I6" s="3" t="s">
        <v>28</v>
      </c>
      <c r="J6" s="3" t="s">
        <v>37</v>
      </c>
      <c r="K6" s="3" t="s">
        <v>29</v>
      </c>
      <c r="L6" s="3" t="s">
        <v>4</v>
      </c>
      <c r="M6" s="3" t="s">
        <v>5</v>
      </c>
      <c r="N6" s="3" t="s">
        <v>6</v>
      </c>
      <c r="O6" s="3" t="s">
        <v>7</v>
      </c>
      <c r="P6" s="3" t="s">
        <v>8</v>
      </c>
      <c r="Q6" s="3" t="s">
        <v>9</v>
      </c>
    </row>
    <row r="7" spans="3:17" x14ac:dyDescent="0.3">
      <c r="C7" s="4">
        <v>1</v>
      </c>
      <c r="D7" s="5">
        <v>1000000</v>
      </c>
      <c r="E7" s="5">
        <f t="shared" ref="E7:E46" si="0">D7-F7</f>
        <v>800000</v>
      </c>
      <c r="F7" s="4">
        <v>200000</v>
      </c>
      <c r="G7" s="4" t="s">
        <v>16</v>
      </c>
      <c r="H7" s="4">
        <v>2.2599999999999998</v>
      </c>
      <c r="I7" s="18">
        <v>43832</v>
      </c>
      <c r="J7" s="4">
        <v>2.0099999999999998</v>
      </c>
      <c r="K7" s="18">
        <v>43835</v>
      </c>
      <c r="L7" s="6">
        <f>(J7-H7)/H7</f>
        <v>-0.11061946902654868</v>
      </c>
      <c r="M7" s="7">
        <f t="shared" ref="M7:M46" si="1">N7-F7</f>
        <v>-22123.893805309752</v>
      </c>
      <c r="N7" s="5">
        <f>F7*(1-((H7-J7)/H7))</f>
        <v>177876.10619469025</v>
      </c>
      <c r="O7" s="4"/>
      <c r="P7" s="4">
        <v>1</v>
      </c>
      <c r="Q7" s="4" t="s">
        <v>10</v>
      </c>
    </row>
    <row r="8" spans="3:17" x14ac:dyDescent="0.3">
      <c r="C8" s="4">
        <v>2</v>
      </c>
      <c r="D8" s="8">
        <f>E7+N7</f>
        <v>977876.10619469022</v>
      </c>
      <c r="E8" s="5">
        <f>D8-F8</f>
        <v>777876.10619469022</v>
      </c>
      <c r="F8" s="4">
        <v>200000</v>
      </c>
      <c r="G8" s="4" t="s">
        <v>16</v>
      </c>
      <c r="H8" s="4">
        <v>2.0099999999999998</v>
      </c>
      <c r="I8" s="18">
        <v>43835</v>
      </c>
      <c r="J8" s="4">
        <v>2.2599999999999998</v>
      </c>
      <c r="K8" s="18">
        <v>43837</v>
      </c>
      <c r="L8" s="6">
        <f t="shared" ref="L8:L46" si="2">(J8-H8)/H8</f>
        <v>0.12437810945273634</v>
      </c>
      <c r="M8" s="7">
        <f t="shared" si="1"/>
        <v>24875.621890547249</v>
      </c>
      <c r="N8" s="5">
        <f t="shared" ref="N8:N46" si="3">F8*(1-((H8-J8)/H8))</f>
        <v>224875.62189054725</v>
      </c>
      <c r="O8" s="4">
        <v>1</v>
      </c>
      <c r="P8" s="4"/>
      <c r="Q8" s="4" t="s">
        <v>11</v>
      </c>
    </row>
    <row r="9" spans="3:17" x14ac:dyDescent="0.3">
      <c r="C9" s="4">
        <v>3</v>
      </c>
      <c r="D9" s="8">
        <f t="shared" ref="D9:D46" si="4">E8+N8</f>
        <v>1002751.7280852374</v>
      </c>
      <c r="E9" s="5">
        <f t="shared" si="0"/>
        <v>802751.72808523744</v>
      </c>
      <c r="F9" s="4">
        <v>200000</v>
      </c>
      <c r="G9" s="4" t="s">
        <v>17</v>
      </c>
      <c r="H9" s="4">
        <v>2.2599999999999998</v>
      </c>
      <c r="I9" s="18">
        <v>43842</v>
      </c>
      <c r="J9" s="4">
        <v>2.15</v>
      </c>
      <c r="K9" s="18">
        <v>43845</v>
      </c>
      <c r="L9" s="6">
        <f t="shared" si="2"/>
        <v>-4.8672566371681367E-2</v>
      </c>
      <c r="M9" s="7">
        <f t="shared" si="1"/>
        <v>-9734.5132743362628</v>
      </c>
      <c r="N9" s="5">
        <f t="shared" si="3"/>
        <v>190265.48672566374</v>
      </c>
      <c r="O9" s="4"/>
      <c r="P9" s="4">
        <v>1</v>
      </c>
      <c r="Q9" s="4" t="s">
        <v>12</v>
      </c>
    </row>
    <row r="10" spans="3:17" x14ac:dyDescent="0.3">
      <c r="C10" s="4">
        <v>4</v>
      </c>
      <c r="D10" s="8">
        <f t="shared" si="4"/>
        <v>993017.21481090121</v>
      </c>
      <c r="E10" s="5">
        <f t="shared" si="0"/>
        <v>793017.21481090121</v>
      </c>
      <c r="F10" s="4">
        <v>200000</v>
      </c>
      <c r="G10" s="4" t="s">
        <v>17</v>
      </c>
      <c r="H10" s="4">
        <v>2.3199999999999998</v>
      </c>
      <c r="I10" s="18">
        <v>43850</v>
      </c>
      <c r="J10" s="4">
        <v>2.1800000000000002</v>
      </c>
      <c r="K10" s="18">
        <v>43852</v>
      </c>
      <c r="L10" s="9">
        <f t="shared" si="2"/>
        <v>-6.034482758620676E-2</v>
      </c>
      <c r="M10" s="7">
        <f t="shared" si="1"/>
        <v>-12068.965517241362</v>
      </c>
      <c r="N10" s="5">
        <f t="shared" si="3"/>
        <v>187931.03448275864</v>
      </c>
      <c r="O10" s="4"/>
      <c r="P10" s="4">
        <v>1</v>
      </c>
      <c r="Q10" s="4" t="s">
        <v>12</v>
      </c>
    </row>
    <row r="11" spans="3:17" x14ac:dyDescent="0.3">
      <c r="C11" s="4">
        <v>5</v>
      </c>
      <c r="D11" s="8">
        <f t="shared" si="4"/>
        <v>980948.24929365981</v>
      </c>
      <c r="E11" s="5">
        <f t="shared" si="0"/>
        <v>780948.24929365981</v>
      </c>
      <c r="F11" s="4">
        <v>200000</v>
      </c>
      <c r="G11" s="4" t="s">
        <v>18</v>
      </c>
      <c r="H11" s="4">
        <v>2.36</v>
      </c>
      <c r="I11" s="18">
        <v>43860</v>
      </c>
      <c r="J11" s="4">
        <v>2.46</v>
      </c>
      <c r="K11" s="18">
        <v>43862</v>
      </c>
      <c r="L11" s="9">
        <f t="shared" si="2"/>
        <v>4.2372881355932243E-2</v>
      </c>
      <c r="M11" s="7">
        <f t="shared" si="1"/>
        <v>8474.5762711864663</v>
      </c>
      <c r="N11" s="5">
        <f t="shared" si="3"/>
        <v>208474.57627118647</v>
      </c>
      <c r="O11" s="4">
        <v>1</v>
      </c>
      <c r="P11" s="4"/>
      <c r="Q11" s="4" t="s">
        <v>11</v>
      </c>
    </row>
    <row r="12" spans="3:17" x14ac:dyDescent="0.3">
      <c r="C12" s="4">
        <v>6</v>
      </c>
      <c r="D12" s="8">
        <f t="shared" si="4"/>
        <v>989422.82556484628</v>
      </c>
      <c r="E12" s="5">
        <f t="shared" si="0"/>
        <v>789422.82556484628</v>
      </c>
      <c r="F12" s="4">
        <v>200000</v>
      </c>
      <c r="G12" s="4" t="s">
        <v>19</v>
      </c>
      <c r="H12" s="4">
        <v>2.54</v>
      </c>
      <c r="I12" s="18">
        <v>43866</v>
      </c>
      <c r="J12" s="4">
        <v>2.81</v>
      </c>
      <c r="K12" s="18">
        <v>43867</v>
      </c>
      <c r="L12" s="9">
        <f t="shared" si="2"/>
        <v>0.1062992125984252</v>
      </c>
      <c r="M12" s="7">
        <f t="shared" si="1"/>
        <v>21259.842519685044</v>
      </c>
      <c r="N12" s="5">
        <f t="shared" si="3"/>
        <v>221259.84251968504</v>
      </c>
      <c r="O12" s="4">
        <v>1</v>
      </c>
      <c r="P12" s="4"/>
      <c r="Q12" s="4" t="s">
        <v>10</v>
      </c>
    </row>
    <row r="13" spans="3:17" x14ac:dyDescent="0.3">
      <c r="C13" s="4">
        <v>7</v>
      </c>
      <c r="D13" s="8">
        <f t="shared" si="4"/>
        <v>1010682.6680845313</v>
      </c>
      <c r="E13" s="5">
        <f t="shared" si="0"/>
        <v>810682.66808453132</v>
      </c>
      <c r="F13" s="4">
        <v>200000</v>
      </c>
      <c r="G13" s="4" t="s">
        <v>20</v>
      </c>
      <c r="H13" s="4">
        <v>2.88</v>
      </c>
      <c r="I13" s="18">
        <v>43873</v>
      </c>
      <c r="J13" s="4">
        <v>3.06</v>
      </c>
      <c r="K13" s="18">
        <v>43876</v>
      </c>
      <c r="L13" s="9">
        <f t="shared" si="2"/>
        <v>6.2500000000000056E-2</v>
      </c>
      <c r="M13" s="7">
        <f t="shared" si="1"/>
        <v>12500</v>
      </c>
      <c r="N13" s="5">
        <f t="shared" si="3"/>
        <v>212500</v>
      </c>
      <c r="O13" s="4">
        <v>1</v>
      </c>
      <c r="P13" s="4"/>
      <c r="Q13" s="4" t="s">
        <v>10</v>
      </c>
    </row>
    <row r="14" spans="3:17" x14ac:dyDescent="0.3">
      <c r="C14" s="4">
        <v>8</v>
      </c>
      <c r="D14" s="8">
        <f t="shared" si="4"/>
        <v>1023182.6680845313</v>
      </c>
      <c r="E14" s="5">
        <f t="shared" si="0"/>
        <v>823182.66808453132</v>
      </c>
      <c r="F14" s="4">
        <v>200000</v>
      </c>
      <c r="G14" s="4" t="s">
        <v>20</v>
      </c>
      <c r="H14" s="4">
        <v>4.0999999999999996</v>
      </c>
      <c r="I14" s="18">
        <v>43879</v>
      </c>
      <c r="J14" s="4">
        <v>3.87</v>
      </c>
      <c r="K14" s="18">
        <v>43881</v>
      </c>
      <c r="L14" s="9">
        <f t="shared" si="2"/>
        <v>-5.6097560975609646E-2</v>
      </c>
      <c r="M14" s="7">
        <f t="shared" si="1"/>
        <v>-11219.512195121933</v>
      </c>
      <c r="N14" s="5">
        <f t="shared" si="3"/>
        <v>188780.48780487807</v>
      </c>
      <c r="O14" s="4"/>
      <c r="P14" s="4">
        <v>1</v>
      </c>
      <c r="Q14" s="4" t="s">
        <v>10</v>
      </c>
    </row>
    <row r="15" spans="3:17" x14ac:dyDescent="0.3">
      <c r="C15" s="4">
        <v>9</v>
      </c>
      <c r="D15" s="8">
        <f t="shared" si="4"/>
        <v>1011963.1558894094</v>
      </c>
      <c r="E15" s="5">
        <f t="shared" si="0"/>
        <v>811963.15588940936</v>
      </c>
      <c r="F15" s="4">
        <v>200000</v>
      </c>
      <c r="G15" s="4" t="s">
        <v>20</v>
      </c>
      <c r="H15" s="4">
        <v>3.67</v>
      </c>
      <c r="I15" s="18">
        <v>43883</v>
      </c>
      <c r="J15" s="4">
        <v>3.36</v>
      </c>
      <c r="K15" s="18">
        <v>43887</v>
      </c>
      <c r="L15" s="9">
        <f t="shared" si="2"/>
        <v>-8.4468664850136252E-2</v>
      </c>
      <c r="M15" s="7">
        <f t="shared" si="1"/>
        <v>-16893.732970027253</v>
      </c>
      <c r="N15" s="5">
        <f t="shared" si="3"/>
        <v>183106.26702997275</v>
      </c>
      <c r="O15" s="4"/>
      <c r="P15" s="4">
        <v>1</v>
      </c>
      <c r="Q15" s="4" t="s">
        <v>10</v>
      </c>
    </row>
    <row r="16" spans="3:17" x14ac:dyDescent="0.3">
      <c r="C16" s="4">
        <v>10</v>
      </c>
      <c r="D16" s="8">
        <f t="shared" si="4"/>
        <v>995069.42291938211</v>
      </c>
      <c r="E16" s="5">
        <f t="shared" si="0"/>
        <v>795069.42291938211</v>
      </c>
      <c r="F16" s="4">
        <v>200000</v>
      </c>
      <c r="G16" s="4" t="s">
        <v>21</v>
      </c>
      <c r="H16" s="4">
        <v>3.4</v>
      </c>
      <c r="I16" s="18">
        <v>43891</v>
      </c>
      <c r="J16" s="4">
        <v>3.46</v>
      </c>
      <c r="K16" s="18">
        <v>43893</v>
      </c>
      <c r="L16" s="9">
        <f t="shared" si="2"/>
        <v>1.7647058823529429E-2</v>
      </c>
      <c r="M16" s="7">
        <f t="shared" si="1"/>
        <v>3529.4117647058738</v>
      </c>
      <c r="N16" s="5">
        <f t="shared" si="3"/>
        <v>203529.41176470587</v>
      </c>
      <c r="O16" s="4">
        <v>1</v>
      </c>
      <c r="P16" s="4"/>
      <c r="Q16" s="4" t="s">
        <v>10</v>
      </c>
    </row>
    <row r="17" spans="3:17" x14ac:dyDescent="0.3">
      <c r="C17" s="4">
        <v>11</v>
      </c>
      <c r="D17" s="8">
        <f t="shared" si="4"/>
        <v>998598.83468408801</v>
      </c>
      <c r="E17" s="5">
        <f t="shared" si="0"/>
        <v>798598.83468408801</v>
      </c>
      <c r="F17" s="4">
        <v>200000</v>
      </c>
      <c r="G17" s="4" t="s">
        <v>21</v>
      </c>
      <c r="H17" s="4">
        <v>3.55</v>
      </c>
      <c r="I17" s="18">
        <v>43897</v>
      </c>
      <c r="J17" s="4">
        <v>3.7</v>
      </c>
      <c r="K17" s="18">
        <v>43895</v>
      </c>
      <c r="L17" s="9">
        <f t="shared" si="2"/>
        <v>4.2253521126760667E-2</v>
      </c>
      <c r="M17" s="7">
        <f t="shared" si="1"/>
        <v>8450.7042253521504</v>
      </c>
      <c r="N17" s="5">
        <f t="shared" si="3"/>
        <v>208450.70422535215</v>
      </c>
      <c r="O17" s="4">
        <v>1</v>
      </c>
      <c r="P17" s="4"/>
      <c r="Q17" s="4" t="s">
        <v>12</v>
      </c>
    </row>
    <row r="18" spans="3:17" x14ac:dyDescent="0.3">
      <c r="C18" s="4">
        <v>12</v>
      </c>
      <c r="D18" s="8">
        <f t="shared" si="4"/>
        <v>1007049.5389094402</v>
      </c>
      <c r="E18" s="5">
        <f t="shared" si="0"/>
        <v>807049.53890944016</v>
      </c>
      <c r="F18" s="4">
        <v>200000</v>
      </c>
      <c r="G18" s="4" t="s">
        <v>22</v>
      </c>
      <c r="H18" s="4">
        <v>3.75</v>
      </c>
      <c r="I18" s="18">
        <v>43902</v>
      </c>
      <c r="J18" s="4">
        <v>3.3</v>
      </c>
      <c r="K18" s="18">
        <v>43908</v>
      </c>
      <c r="L18" s="10">
        <f t="shared" si="2"/>
        <v>-0.12000000000000005</v>
      </c>
      <c r="M18" s="7">
        <f t="shared" si="1"/>
        <v>-24000.000000000029</v>
      </c>
      <c r="N18" s="5">
        <f t="shared" si="3"/>
        <v>175999.99999999997</v>
      </c>
      <c r="O18" s="4"/>
      <c r="P18" s="4">
        <v>1</v>
      </c>
      <c r="Q18" s="4" t="s">
        <v>12</v>
      </c>
    </row>
    <row r="19" spans="3:17" x14ac:dyDescent="0.3">
      <c r="C19" s="4">
        <v>13</v>
      </c>
      <c r="D19" s="8">
        <f t="shared" si="4"/>
        <v>983049.53890944016</v>
      </c>
      <c r="E19" s="5">
        <f t="shared" si="0"/>
        <v>783049.53890944016</v>
      </c>
      <c r="F19" s="4">
        <v>200000</v>
      </c>
      <c r="G19" s="4" t="s">
        <v>22</v>
      </c>
      <c r="H19" s="4">
        <v>3.46</v>
      </c>
      <c r="I19" s="18">
        <v>43910</v>
      </c>
      <c r="J19" s="4">
        <v>3.89</v>
      </c>
      <c r="K19" s="18">
        <v>43914</v>
      </c>
      <c r="L19" s="9">
        <f t="shared" si="2"/>
        <v>0.12427745664739889</v>
      </c>
      <c r="M19" s="7">
        <f t="shared" si="1"/>
        <v>24855.491329479788</v>
      </c>
      <c r="N19" s="5">
        <f t="shared" si="3"/>
        <v>224855.49132947979</v>
      </c>
      <c r="O19" s="4">
        <v>1</v>
      </c>
      <c r="P19" s="4"/>
      <c r="Q19" s="4" t="s">
        <v>11</v>
      </c>
    </row>
    <row r="20" spans="3:17" x14ac:dyDescent="0.3">
      <c r="C20" s="4">
        <v>14</v>
      </c>
      <c r="D20" s="8">
        <f t="shared" si="4"/>
        <v>1007905.0302389199</v>
      </c>
      <c r="E20" s="5">
        <f t="shared" si="0"/>
        <v>807905.03023891989</v>
      </c>
      <c r="F20" s="4">
        <v>200000</v>
      </c>
      <c r="G20" s="4" t="s">
        <v>18</v>
      </c>
      <c r="H20" s="4">
        <v>4.1500000000000004</v>
      </c>
      <c r="I20" s="18">
        <v>43923</v>
      </c>
      <c r="J20" s="4">
        <v>4.49</v>
      </c>
      <c r="K20" s="18">
        <v>43925</v>
      </c>
      <c r="L20" s="9">
        <f t="shared" si="2"/>
        <v>8.1927710843373455E-2</v>
      </c>
      <c r="M20" s="7">
        <f t="shared" si="1"/>
        <v>16385.54216867467</v>
      </c>
      <c r="N20" s="5">
        <f t="shared" si="3"/>
        <v>216385.54216867467</v>
      </c>
      <c r="O20" s="4">
        <v>1</v>
      </c>
      <c r="P20" s="4"/>
      <c r="Q20" s="4" t="s">
        <v>11</v>
      </c>
    </row>
    <row r="21" spans="3:17" x14ac:dyDescent="0.3">
      <c r="C21" s="4">
        <v>15</v>
      </c>
      <c r="D21" s="8">
        <f t="shared" si="4"/>
        <v>1024290.5724075945</v>
      </c>
      <c r="E21" s="5">
        <f t="shared" si="0"/>
        <v>824290.57240759453</v>
      </c>
      <c r="F21" s="4">
        <v>200000</v>
      </c>
      <c r="G21" s="4" t="s">
        <v>23</v>
      </c>
      <c r="H21" s="4">
        <v>4.57</v>
      </c>
      <c r="I21" s="18">
        <v>43930</v>
      </c>
      <c r="J21" s="4">
        <v>4.6399999999999997</v>
      </c>
      <c r="K21" s="18">
        <v>43934</v>
      </c>
      <c r="L21" s="9">
        <f t="shared" si="2"/>
        <v>1.5317286652078642E-2</v>
      </c>
      <c r="M21" s="7">
        <f t="shared" si="1"/>
        <v>3063.4573304156947</v>
      </c>
      <c r="N21" s="5">
        <f t="shared" si="3"/>
        <v>203063.45733041569</v>
      </c>
      <c r="O21" s="4">
        <v>1</v>
      </c>
      <c r="P21" s="4"/>
      <c r="Q21" s="4" t="s">
        <v>11</v>
      </c>
    </row>
    <row r="22" spans="3:17" x14ac:dyDescent="0.3">
      <c r="C22" s="4">
        <v>16</v>
      </c>
      <c r="D22" s="8">
        <f t="shared" si="4"/>
        <v>1027354.0297380103</v>
      </c>
      <c r="E22" s="5">
        <f t="shared" si="0"/>
        <v>827354.02973801026</v>
      </c>
      <c r="F22" s="4">
        <v>200000</v>
      </c>
      <c r="G22" s="4" t="s">
        <v>23</v>
      </c>
      <c r="H22" s="4">
        <v>4.7</v>
      </c>
      <c r="I22" s="4"/>
      <c r="J22" s="4">
        <v>4.41</v>
      </c>
      <c r="K22" s="4"/>
      <c r="L22" s="9">
        <f t="shared" si="2"/>
        <v>-6.1702127659574474E-2</v>
      </c>
      <c r="M22" s="7">
        <f t="shared" si="1"/>
        <v>-12340.425531914894</v>
      </c>
      <c r="N22" s="5">
        <f t="shared" si="3"/>
        <v>187659.57446808511</v>
      </c>
      <c r="O22" s="4"/>
      <c r="P22" s="4">
        <v>1</v>
      </c>
      <c r="Q22" s="4" t="s">
        <v>11</v>
      </c>
    </row>
    <row r="23" spans="3:17" x14ac:dyDescent="0.3">
      <c r="C23" s="4">
        <v>17</v>
      </c>
      <c r="D23" s="8">
        <f t="shared" si="4"/>
        <v>1015013.6042060953</v>
      </c>
      <c r="E23" s="5">
        <f t="shared" si="0"/>
        <v>815013.60420609533</v>
      </c>
      <c r="F23" s="4">
        <v>200000</v>
      </c>
      <c r="G23" s="4" t="s">
        <v>30</v>
      </c>
      <c r="H23" s="4">
        <v>4.57</v>
      </c>
      <c r="I23" s="4"/>
      <c r="J23" s="4">
        <v>4.95</v>
      </c>
      <c r="K23" s="4"/>
      <c r="L23" s="9">
        <f t="shared" si="2"/>
        <v>8.3150984682713314E-2</v>
      </c>
      <c r="M23" s="7">
        <f t="shared" si="1"/>
        <v>16630.196936542692</v>
      </c>
      <c r="N23" s="5">
        <f t="shared" si="3"/>
        <v>216630.19693654269</v>
      </c>
      <c r="O23" s="4">
        <v>1</v>
      </c>
      <c r="P23" s="4"/>
      <c r="Q23" s="4" t="s">
        <v>11</v>
      </c>
    </row>
    <row r="24" spans="3:17" x14ac:dyDescent="0.3">
      <c r="C24" s="4">
        <v>18</v>
      </c>
      <c r="D24" s="8">
        <f t="shared" si="4"/>
        <v>1031643.8011426381</v>
      </c>
      <c r="E24" s="5">
        <f t="shared" si="0"/>
        <v>831643.80114263808</v>
      </c>
      <c r="F24" s="4">
        <v>200000</v>
      </c>
      <c r="G24" s="4" t="s">
        <v>30</v>
      </c>
      <c r="H24" s="4">
        <v>4.96</v>
      </c>
      <c r="I24" s="4"/>
      <c r="J24" s="4">
        <v>4.9000000000000004</v>
      </c>
      <c r="K24" s="4"/>
      <c r="L24" s="9">
        <f t="shared" si="2"/>
        <v>-1.2096774193548309E-2</v>
      </c>
      <c r="M24" s="7">
        <f t="shared" si="1"/>
        <v>-2419.3548387096671</v>
      </c>
      <c r="N24" s="5">
        <f t="shared" si="3"/>
        <v>197580.64516129033</v>
      </c>
      <c r="O24" s="4"/>
      <c r="P24" s="4">
        <v>1</v>
      </c>
      <c r="Q24" s="4" t="s">
        <v>12</v>
      </c>
    </row>
    <row r="25" spans="3:17" x14ac:dyDescent="0.3">
      <c r="C25" s="4">
        <v>19</v>
      </c>
      <c r="D25" s="8">
        <f t="shared" si="4"/>
        <v>1029224.4463039284</v>
      </c>
      <c r="E25" s="5">
        <f t="shared" si="0"/>
        <v>829224.44630392839</v>
      </c>
      <c r="F25" s="4">
        <v>200000</v>
      </c>
      <c r="G25" s="4" t="s">
        <v>31</v>
      </c>
      <c r="H25" s="4">
        <v>4.75</v>
      </c>
      <c r="I25" s="4"/>
      <c r="J25" s="4">
        <v>4.5</v>
      </c>
      <c r="K25" s="4"/>
      <c r="L25" s="9">
        <f t="shared" si="2"/>
        <v>-5.2631578947368418E-2</v>
      </c>
      <c r="M25" s="7">
        <f t="shared" si="1"/>
        <v>-10526.31578947368</v>
      </c>
      <c r="N25" s="5">
        <f t="shared" si="3"/>
        <v>189473.68421052632</v>
      </c>
      <c r="O25" s="4"/>
      <c r="P25" s="4">
        <v>1</v>
      </c>
      <c r="Q25" s="4" t="s">
        <v>12</v>
      </c>
    </row>
    <row r="26" spans="3:17" x14ac:dyDescent="0.3">
      <c r="C26" s="4">
        <v>20</v>
      </c>
      <c r="D26" s="8">
        <f t="shared" si="4"/>
        <v>1018698.1305144547</v>
      </c>
      <c r="E26" s="5">
        <f t="shared" si="0"/>
        <v>818698.13051445468</v>
      </c>
      <c r="F26" s="4">
        <v>200000</v>
      </c>
      <c r="G26" s="4" t="s">
        <v>31</v>
      </c>
      <c r="H26" s="4">
        <v>4.82</v>
      </c>
      <c r="I26" s="4"/>
      <c r="J26" s="4">
        <v>5.01</v>
      </c>
      <c r="K26" s="4"/>
      <c r="L26" s="9">
        <f t="shared" si="2"/>
        <v>3.9419087136929355E-2</v>
      </c>
      <c r="M26" s="7">
        <f t="shared" si="1"/>
        <v>7883.8174273858604</v>
      </c>
      <c r="N26" s="5">
        <f t="shared" si="3"/>
        <v>207883.81742738586</v>
      </c>
      <c r="O26" s="4">
        <v>1</v>
      </c>
      <c r="P26" s="4"/>
      <c r="Q26" s="4" t="s">
        <v>10</v>
      </c>
    </row>
    <row r="27" spans="3:17" x14ac:dyDescent="0.3">
      <c r="C27" s="4">
        <v>21</v>
      </c>
      <c r="D27" s="8">
        <f t="shared" si="4"/>
        <v>1026581.9479418405</v>
      </c>
      <c r="E27" s="5">
        <f t="shared" si="0"/>
        <v>826581.94794184051</v>
      </c>
      <c r="F27" s="4">
        <v>200000</v>
      </c>
      <c r="G27" s="4" t="s">
        <v>31</v>
      </c>
      <c r="H27" s="4">
        <v>4.57</v>
      </c>
      <c r="I27" s="4"/>
      <c r="J27" s="4">
        <v>4.2</v>
      </c>
      <c r="K27" s="4"/>
      <c r="L27" s="9">
        <f t="shared" si="2"/>
        <v>-8.0962800875273536E-2</v>
      </c>
      <c r="M27" s="7">
        <f t="shared" si="1"/>
        <v>-16192.560175054707</v>
      </c>
      <c r="N27" s="5">
        <f t="shared" si="3"/>
        <v>183807.43982494529</v>
      </c>
      <c r="O27" s="4"/>
      <c r="P27" s="4">
        <v>1</v>
      </c>
      <c r="Q27" s="4" t="s">
        <v>12</v>
      </c>
    </row>
    <row r="28" spans="3:17" x14ac:dyDescent="0.3">
      <c r="C28" s="4">
        <v>22</v>
      </c>
      <c r="D28" s="8">
        <f t="shared" si="4"/>
        <v>1010389.3877667858</v>
      </c>
      <c r="E28" s="5">
        <f t="shared" si="0"/>
        <v>810389.3877667858</v>
      </c>
      <c r="F28" s="4">
        <v>200000</v>
      </c>
      <c r="G28" s="4" t="s">
        <v>32</v>
      </c>
      <c r="H28" s="4">
        <v>3.27</v>
      </c>
      <c r="I28" s="4"/>
      <c r="J28" s="4">
        <v>4.07</v>
      </c>
      <c r="K28" s="4"/>
      <c r="L28" s="9">
        <f t="shared" si="2"/>
        <v>0.24464831804281353</v>
      </c>
      <c r="M28" s="7">
        <f t="shared" si="1"/>
        <v>48929.663608562725</v>
      </c>
      <c r="N28" s="5">
        <f t="shared" si="3"/>
        <v>248929.66360856273</v>
      </c>
      <c r="O28" s="4">
        <v>1</v>
      </c>
      <c r="P28" s="4"/>
      <c r="Q28" s="4" t="s">
        <v>10</v>
      </c>
    </row>
    <row r="29" spans="3:17" x14ac:dyDescent="0.3">
      <c r="C29" s="4">
        <v>23</v>
      </c>
      <c r="D29" s="8">
        <f t="shared" si="4"/>
        <v>1059319.0513753486</v>
      </c>
      <c r="E29" s="5">
        <f t="shared" si="0"/>
        <v>859319.05137534859</v>
      </c>
      <c r="F29" s="4">
        <v>200000</v>
      </c>
      <c r="G29" s="4" t="s">
        <v>32</v>
      </c>
      <c r="H29" s="4">
        <v>4.13</v>
      </c>
      <c r="I29" s="4"/>
      <c r="J29" s="4">
        <v>3.96</v>
      </c>
      <c r="K29" s="4"/>
      <c r="L29" s="9">
        <f t="shared" si="2"/>
        <v>-4.1162227602905554E-2</v>
      </c>
      <c r="M29" s="7">
        <f t="shared" si="1"/>
        <v>-8232.4455205811246</v>
      </c>
      <c r="N29" s="5">
        <f t="shared" si="3"/>
        <v>191767.55447941888</v>
      </c>
      <c r="O29" s="4"/>
      <c r="P29" s="4">
        <v>1</v>
      </c>
      <c r="Q29" s="4" t="s">
        <v>11</v>
      </c>
    </row>
    <row r="30" spans="3:17" x14ac:dyDescent="0.3">
      <c r="C30" s="4">
        <v>24</v>
      </c>
      <c r="D30" s="8">
        <f t="shared" si="4"/>
        <v>1051086.6058547674</v>
      </c>
      <c r="E30" s="5">
        <f t="shared" si="0"/>
        <v>851086.60585476737</v>
      </c>
      <c r="F30" s="4">
        <v>200000</v>
      </c>
      <c r="G30" s="4" t="s">
        <v>33</v>
      </c>
      <c r="H30" s="4">
        <v>4.08</v>
      </c>
      <c r="I30" s="4"/>
      <c r="J30" s="4">
        <v>3.75</v>
      </c>
      <c r="K30" s="4"/>
      <c r="L30" s="9">
        <f t="shared" si="2"/>
        <v>-8.0882352941176489E-2</v>
      </c>
      <c r="M30" s="7">
        <f t="shared" si="1"/>
        <v>-16176.470588235301</v>
      </c>
      <c r="N30" s="5">
        <f t="shared" si="3"/>
        <v>183823.5294117647</v>
      </c>
      <c r="O30" s="4"/>
      <c r="P30" s="4">
        <v>1</v>
      </c>
      <c r="Q30" s="4" t="s">
        <v>11</v>
      </c>
    </row>
    <row r="31" spans="3:17" x14ac:dyDescent="0.3">
      <c r="C31" s="4">
        <v>25</v>
      </c>
      <c r="D31" s="8">
        <f t="shared" si="4"/>
        <v>1034910.1352665321</v>
      </c>
      <c r="E31" s="5">
        <f t="shared" si="0"/>
        <v>834910.13526653207</v>
      </c>
      <c r="F31" s="4">
        <v>200000</v>
      </c>
      <c r="G31" s="4" t="s">
        <v>33</v>
      </c>
      <c r="H31" s="4">
        <v>4.3499999999999996</v>
      </c>
      <c r="I31" s="4"/>
      <c r="J31" s="4">
        <v>5.03</v>
      </c>
      <c r="K31" s="4"/>
      <c r="L31" s="9">
        <f t="shared" si="2"/>
        <v>0.15632183908045993</v>
      </c>
      <c r="M31" s="7">
        <f t="shared" si="1"/>
        <v>31264.367816091981</v>
      </c>
      <c r="N31" s="5">
        <f t="shared" si="3"/>
        <v>231264.36781609198</v>
      </c>
      <c r="O31" s="4">
        <v>1</v>
      </c>
      <c r="P31" s="4"/>
      <c r="Q31" s="4" t="s">
        <v>10</v>
      </c>
    </row>
    <row r="32" spans="3:17" x14ac:dyDescent="0.3">
      <c r="C32" s="4">
        <v>26</v>
      </c>
      <c r="D32" s="8">
        <f t="shared" si="4"/>
        <v>1066174.5030826242</v>
      </c>
      <c r="E32" s="5">
        <f t="shared" si="0"/>
        <v>866174.50308262417</v>
      </c>
      <c r="F32" s="4">
        <v>200000</v>
      </c>
      <c r="G32" s="4" t="s">
        <v>33</v>
      </c>
      <c r="H32" s="4">
        <v>3.88</v>
      </c>
      <c r="I32" s="4"/>
      <c r="J32" s="4">
        <v>4.12</v>
      </c>
      <c r="K32" s="4"/>
      <c r="L32" s="9">
        <f t="shared" si="2"/>
        <v>6.1855670103092841E-2</v>
      </c>
      <c r="M32" s="7">
        <f t="shared" si="1"/>
        <v>12371.134020618571</v>
      </c>
      <c r="N32" s="5">
        <f t="shared" si="3"/>
        <v>212371.13402061857</v>
      </c>
      <c r="O32" s="4">
        <v>1</v>
      </c>
      <c r="P32" s="4"/>
      <c r="Q32" s="4" t="s">
        <v>10</v>
      </c>
    </row>
    <row r="33" spans="3:17" x14ac:dyDescent="0.3">
      <c r="C33" s="4">
        <v>27</v>
      </c>
      <c r="D33" s="8">
        <f t="shared" si="4"/>
        <v>1078545.6371032428</v>
      </c>
      <c r="E33" s="5">
        <f t="shared" si="0"/>
        <v>878545.6371032428</v>
      </c>
      <c r="F33" s="4">
        <v>200000</v>
      </c>
      <c r="G33" s="4" t="s">
        <v>22</v>
      </c>
      <c r="H33" s="4">
        <v>4.3499999999999996</v>
      </c>
      <c r="I33" s="4"/>
      <c r="J33" s="4">
        <v>4.55</v>
      </c>
      <c r="K33" s="4"/>
      <c r="L33" s="9">
        <f t="shared" si="2"/>
        <v>4.5977011494252921E-2</v>
      </c>
      <c r="M33" s="7">
        <f t="shared" si="1"/>
        <v>9195.4022988505603</v>
      </c>
      <c r="N33" s="5">
        <f t="shared" si="3"/>
        <v>209195.40229885056</v>
      </c>
      <c r="O33" s="4">
        <v>1</v>
      </c>
      <c r="P33" s="4"/>
      <c r="Q33" s="4" t="s">
        <v>10</v>
      </c>
    </row>
    <row r="34" spans="3:17" x14ac:dyDescent="0.3">
      <c r="C34" s="4">
        <v>28</v>
      </c>
      <c r="D34" s="8">
        <f t="shared" si="4"/>
        <v>1087741.0394020933</v>
      </c>
      <c r="E34" s="5">
        <f t="shared" si="0"/>
        <v>887741.03940209327</v>
      </c>
      <c r="F34" s="4">
        <v>200000</v>
      </c>
      <c r="G34" s="4" t="s">
        <v>22</v>
      </c>
      <c r="H34" s="4">
        <v>4.71</v>
      </c>
      <c r="I34" s="4"/>
      <c r="J34" s="4">
        <v>5.7</v>
      </c>
      <c r="K34" s="4"/>
      <c r="L34" s="9">
        <f t="shared" si="2"/>
        <v>0.21019108280254781</v>
      </c>
      <c r="M34" s="7">
        <f t="shared" si="1"/>
        <v>42038.216560509551</v>
      </c>
      <c r="N34" s="5">
        <f t="shared" si="3"/>
        <v>242038.21656050955</v>
      </c>
      <c r="O34" s="4">
        <v>1</v>
      </c>
      <c r="P34" s="4"/>
      <c r="Q34" s="4" t="s">
        <v>10</v>
      </c>
    </row>
    <row r="35" spans="3:17" x14ac:dyDescent="0.3">
      <c r="C35" s="4">
        <v>29</v>
      </c>
      <c r="D35" s="8">
        <f t="shared" si="4"/>
        <v>1129779.2559626028</v>
      </c>
      <c r="E35" s="5">
        <f t="shared" si="0"/>
        <v>929779.25596260279</v>
      </c>
      <c r="F35" s="4">
        <v>200000</v>
      </c>
      <c r="G35" s="4" t="s">
        <v>34</v>
      </c>
      <c r="H35" s="4">
        <v>4.5999999999999996</v>
      </c>
      <c r="I35" s="4"/>
      <c r="J35" s="4">
        <v>5.13</v>
      </c>
      <c r="K35" s="4"/>
      <c r="L35" s="9">
        <f t="shared" si="2"/>
        <v>0.11521739130434788</v>
      </c>
      <c r="M35" s="7">
        <f t="shared" si="1"/>
        <v>23043.478260869597</v>
      </c>
      <c r="N35" s="5">
        <f t="shared" si="3"/>
        <v>223043.4782608696</v>
      </c>
      <c r="O35" s="4">
        <v>1</v>
      </c>
      <c r="P35" s="4"/>
      <c r="Q35" s="4" t="s">
        <v>10</v>
      </c>
    </row>
    <row r="36" spans="3:17" x14ac:dyDescent="0.3">
      <c r="C36" s="4">
        <v>30</v>
      </c>
      <c r="D36" s="8">
        <f t="shared" si="4"/>
        <v>1152822.7342234724</v>
      </c>
      <c r="E36" s="5">
        <f t="shared" si="0"/>
        <v>1152822.7342234724</v>
      </c>
      <c r="F36" s="4"/>
      <c r="G36" s="4"/>
      <c r="H36" s="4"/>
      <c r="I36" s="4"/>
      <c r="J36" s="4"/>
      <c r="K36" s="4"/>
      <c r="L36" s="9" t="e">
        <f t="shared" si="2"/>
        <v>#DIV/0!</v>
      </c>
      <c r="M36" s="7" t="e">
        <f t="shared" si="1"/>
        <v>#DIV/0!</v>
      </c>
      <c r="N36" s="5" t="e">
        <f t="shared" si="3"/>
        <v>#DIV/0!</v>
      </c>
      <c r="O36" s="4"/>
      <c r="P36" s="4"/>
      <c r="Q36" s="4"/>
    </row>
    <row r="37" spans="3:17" x14ac:dyDescent="0.3">
      <c r="C37" s="4">
        <v>31</v>
      </c>
      <c r="D37" s="8" t="e">
        <f t="shared" si="4"/>
        <v>#DIV/0!</v>
      </c>
      <c r="E37" s="5" t="e">
        <f t="shared" si="0"/>
        <v>#DIV/0!</v>
      </c>
      <c r="F37" s="4"/>
      <c r="G37" s="4"/>
      <c r="H37" s="4"/>
      <c r="I37" s="4"/>
      <c r="J37" s="4"/>
      <c r="K37" s="4"/>
      <c r="L37" s="9" t="e">
        <f t="shared" si="2"/>
        <v>#DIV/0!</v>
      </c>
      <c r="M37" s="7" t="e">
        <f t="shared" si="1"/>
        <v>#DIV/0!</v>
      </c>
      <c r="N37" s="5" t="e">
        <f t="shared" si="3"/>
        <v>#DIV/0!</v>
      </c>
      <c r="O37" s="4"/>
      <c r="P37" s="4"/>
      <c r="Q37" s="4"/>
    </row>
    <row r="38" spans="3:17" x14ac:dyDescent="0.3">
      <c r="C38" s="4">
        <v>32</v>
      </c>
      <c r="D38" s="8" t="e">
        <f t="shared" si="4"/>
        <v>#DIV/0!</v>
      </c>
      <c r="E38" s="5" t="e">
        <f t="shared" si="0"/>
        <v>#DIV/0!</v>
      </c>
      <c r="F38" s="4"/>
      <c r="G38" s="4"/>
      <c r="H38" s="4"/>
      <c r="I38" s="4"/>
      <c r="J38" s="4"/>
      <c r="K38" s="4"/>
      <c r="L38" s="9" t="e">
        <f t="shared" si="2"/>
        <v>#DIV/0!</v>
      </c>
      <c r="M38" s="7" t="e">
        <f t="shared" si="1"/>
        <v>#DIV/0!</v>
      </c>
      <c r="N38" s="5" t="e">
        <f t="shared" si="3"/>
        <v>#DIV/0!</v>
      </c>
      <c r="O38" s="4"/>
      <c r="P38" s="4"/>
      <c r="Q38" s="4"/>
    </row>
    <row r="39" spans="3:17" x14ac:dyDescent="0.3">
      <c r="C39" s="4">
        <v>33</v>
      </c>
      <c r="D39" s="8" t="e">
        <f t="shared" si="4"/>
        <v>#DIV/0!</v>
      </c>
      <c r="E39" s="5" t="e">
        <f t="shared" si="0"/>
        <v>#DIV/0!</v>
      </c>
      <c r="F39" s="4"/>
      <c r="G39" s="4"/>
      <c r="H39" s="4"/>
      <c r="I39" s="4"/>
      <c r="J39" s="4"/>
      <c r="K39" s="4"/>
      <c r="L39" s="9" t="e">
        <f t="shared" si="2"/>
        <v>#DIV/0!</v>
      </c>
      <c r="M39" s="7" t="e">
        <f t="shared" si="1"/>
        <v>#DIV/0!</v>
      </c>
      <c r="N39" s="5" t="e">
        <f t="shared" si="3"/>
        <v>#DIV/0!</v>
      </c>
      <c r="O39" s="4"/>
      <c r="P39" s="4"/>
      <c r="Q39" s="4"/>
    </row>
    <row r="40" spans="3:17" x14ac:dyDescent="0.3">
      <c r="C40" s="4">
        <v>34</v>
      </c>
      <c r="D40" s="8" t="e">
        <f t="shared" si="4"/>
        <v>#DIV/0!</v>
      </c>
      <c r="E40" s="5" t="e">
        <f t="shared" si="0"/>
        <v>#DIV/0!</v>
      </c>
      <c r="F40" s="4"/>
      <c r="G40" s="4"/>
      <c r="H40" s="4"/>
      <c r="I40" s="4"/>
      <c r="J40" s="4"/>
      <c r="K40" s="4"/>
      <c r="L40" s="9" t="e">
        <f t="shared" si="2"/>
        <v>#DIV/0!</v>
      </c>
      <c r="M40" s="7" t="e">
        <f t="shared" si="1"/>
        <v>#DIV/0!</v>
      </c>
      <c r="N40" s="5" t="e">
        <f t="shared" si="3"/>
        <v>#DIV/0!</v>
      </c>
      <c r="O40" s="4"/>
      <c r="P40" s="4"/>
      <c r="Q40" s="4"/>
    </row>
    <row r="41" spans="3:17" x14ac:dyDescent="0.3">
      <c r="C41" s="4">
        <v>35</v>
      </c>
      <c r="D41" s="8" t="e">
        <f t="shared" si="4"/>
        <v>#DIV/0!</v>
      </c>
      <c r="E41" s="5" t="e">
        <f t="shared" si="0"/>
        <v>#DIV/0!</v>
      </c>
      <c r="F41" s="4"/>
      <c r="G41" s="4"/>
      <c r="H41" s="4"/>
      <c r="I41" s="4"/>
      <c r="J41" s="4"/>
      <c r="K41" s="4"/>
      <c r="L41" s="9" t="e">
        <f t="shared" si="2"/>
        <v>#DIV/0!</v>
      </c>
      <c r="M41" s="7" t="e">
        <f t="shared" si="1"/>
        <v>#DIV/0!</v>
      </c>
      <c r="N41" s="5" t="e">
        <f t="shared" si="3"/>
        <v>#DIV/0!</v>
      </c>
      <c r="O41" s="4"/>
      <c r="P41" s="4"/>
      <c r="Q41" s="4"/>
    </row>
    <row r="42" spans="3:17" x14ac:dyDescent="0.3">
      <c r="C42" s="4">
        <v>36</v>
      </c>
      <c r="D42" s="8" t="e">
        <f t="shared" si="4"/>
        <v>#DIV/0!</v>
      </c>
      <c r="E42" s="5" t="e">
        <f t="shared" si="0"/>
        <v>#DIV/0!</v>
      </c>
      <c r="F42" s="4"/>
      <c r="G42" s="4"/>
      <c r="H42" s="4"/>
      <c r="I42" s="4"/>
      <c r="J42" s="4"/>
      <c r="K42" s="4"/>
      <c r="L42" s="9" t="e">
        <f t="shared" si="2"/>
        <v>#DIV/0!</v>
      </c>
      <c r="M42" s="7" t="e">
        <f t="shared" si="1"/>
        <v>#DIV/0!</v>
      </c>
      <c r="N42" s="5" t="e">
        <f t="shared" si="3"/>
        <v>#DIV/0!</v>
      </c>
      <c r="O42" s="4"/>
      <c r="P42" s="4"/>
      <c r="Q42" s="4"/>
    </row>
    <row r="43" spans="3:17" x14ac:dyDescent="0.3">
      <c r="C43" s="4">
        <v>37</v>
      </c>
      <c r="D43" s="8" t="e">
        <f t="shared" si="4"/>
        <v>#DIV/0!</v>
      </c>
      <c r="E43" s="5" t="e">
        <f t="shared" si="0"/>
        <v>#DIV/0!</v>
      </c>
      <c r="F43" s="4"/>
      <c r="G43" s="4"/>
      <c r="H43" s="4"/>
      <c r="I43" s="4"/>
      <c r="J43" s="4"/>
      <c r="K43" s="4"/>
      <c r="L43" s="9" t="e">
        <f t="shared" si="2"/>
        <v>#DIV/0!</v>
      </c>
      <c r="M43" s="7" t="e">
        <f t="shared" si="1"/>
        <v>#DIV/0!</v>
      </c>
      <c r="N43" s="5" t="e">
        <f t="shared" si="3"/>
        <v>#DIV/0!</v>
      </c>
      <c r="O43" s="4"/>
      <c r="P43" s="4"/>
      <c r="Q43" s="4"/>
    </row>
    <row r="44" spans="3:17" x14ac:dyDescent="0.3">
      <c r="C44" s="4">
        <v>38</v>
      </c>
      <c r="D44" s="8" t="e">
        <f t="shared" si="4"/>
        <v>#DIV/0!</v>
      </c>
      <c r="E44" s="5" t="e">
        <f t="shared" si="0"/>
        <v>#DIV/0!</v>
      </c>
      <c r="F44" s="4"/>
      <c r="G44" s="4"/>
      <c r="H44" s="4"/>
      <c r="I44" s="4"/>
      <c r="J44" s="4"/>
      <c r="K44" s="4"/>
      <c r="L44" s="9" t="e">
        <f t="shared" si="2"/>
        <v>#DIV/0!</v>
      </c>
      <c r="M44" s="7" t="e">
        <f t="shared" si="1"/>
        <v>#DIV/0!</v>
      </c>
      <c r="N44" s="5" t="e">
        <f t="shared" si="3"/>
        <v>#DIV/0!</v>
      </c>
      <c r="O44" s="4"/>
      <c r="P44" s="4"/>
      <c r="Q44" s="4"/>
    </row>
    <row r="45" spans="3:17" x14ac:dyDescent="0.3">
      <c r="C45" s="4">
        <v>39</v>
      </c>
      <c r="D45" s="8" t="e">
        <f t="shared" si="4"/>
        <v>#DIV/0!</v>
      </c>
      <c r="E45" s="5" t="e">
        <f t="shared" si="0"/>
        <v>#DIV/0!</v>
      </c>
      <c r="F45" s="4"/>
      <c r="G45" s="4"/>
      <c r="H45" s="4"/>
      <c r="I45" s="4"/>
      <c r="J45" s="4"/>
      <c r="K45" s="4"/>
      <c r="L45" s="9" t="e">
        <f t="shared" si="2"/>
        <v>#DIV/0!</v>
      </c>
      <c r="M45" s="7" t="e">
        <f t="shared" si="1"/>
        <v>#DIV/0!</v>
      </c>
      <c r="N45" s="5" t="e">
        <f t="shared" si="3"/>
        <v>#DIV/0!</v>
      </c>
      <c r="O45" s="4"/>
      <c r="P45" s="4"/>
      <c r="Q45" s="4"/>
    </row>
    <row r="46" spans="3:17" x14ac:dyDescent="0.3">
      <c r="C46" s="4">
        <v>40</v>
      </c>
      <c r="D46" s="8" t="e">
        <f t="shared" si="4"/>
        <v>#DIV/0!</v>
      </c>
      <c r="E46" s="5" t="e">
        <f t="shared" si="0"/>
        <v>#DIV/0!</v>
      </c>
      <c r="F46" s="4"/>
      <c r="G46" s="4"/>
      <c r="H46" s="4"/>
      <c r="I46" s="4"/>
      <c r="J46" s="4"/>
      <c r="K46" s="4"/>
      <c r="L46" s="9" t="e">
        <f t="shared" si="2"/>
        <v>#DIV/0!</v>
      </c>
      <c r="M46" s="7" t="e">
        <f t="shared" si="1"/>
        <v>#DIV/0!</v>
      </c>
      <c r="N46" s="5" t="e">
        <f t="shared" si="3"/>
        <v>#DIV/0!</v>
      </c>
      <c r="O46" s="4"/>
      <c r="P46" s="4"/>
      <c r="Q46" s="4"/>
    </row>
    <row r="47" spans="3:17" x14ac:dyDescent="0.3">
      <c r="H47" s="11"/>
      <c r="I47" s="11"/>
      <c r="J47" s="19" t="s">
        <v>38</v>
      </c>
      <c r="N47" s="13">
        <f>(N50/D7)</f>
        <v>0.15282273422347251</v>
      </c>
    </row>
    <row r="48" spans="3:17" x14ac:dyDescent="0.3">
      <c r="H48" s="11"/>
      <c r="I48" s="11"/>
      <c r="J48" s="15" t="s">
        <v>7</v>
      </c>
      <c r="K48" s="15"/>
      <c r="N48" s="14">
        <f>COUNT(O7:O46)</f>
        <v>17</v>
      </c>
    </row>
    <row r="49" spans="8:14" x14ac:dyDescent="0.3">
      <c r="H49" s="11"/>
      <c r="I49" s="11"/>
      <c r="J49" s="15" t="s">
        <v>8</v>
      </c>
      <c r="K49" s="15"/>
      <c r="N49" s="14">
        <f>COUNT(P7:P46)</f>
        <v>12</v>
      </c>
    </row>
    <row r="50" spans="8:14" x14ac:dyDescent="0.3">
      <c r="H50" s="11"/>
      <c r="I50" s="11"/>
      <c r="J50" s="15" t="s">
        <v>5</v>
      </c>
      <c r="K50" s="15"/>
      <c r="N50" s="20">
        <f>SUM(M7:M35)</f>
        <v>152822.73422347251</v>
      </c>
    </row>
    <row r="51" spans="8:14" x14ac:dyDescent="0.3">
      <c r="H51" s="11"/>
      <c r="I51" s="11"/>
      <c r="J51" s="15" t="s">
        <v>13</v>
      </c>
      <c r="K51" s="15"/>
      <c r="N51" s="21">
        <f>N48/(SUM(N48:N49))</f>
        <v>0.58620689655172409</v>
      </c>
    </row>
    <row r="52" spans="8:14" x14ac:dyDescent="0.3">
      <c r="H52" s="11"/>
      <c r="I52" s="11"/>
      <c r="J52" s="15" t="s">
        <v>14</v>
      </c>
      <c r="K52" s="15"/>
      <c r="N52" s="21">
        <f>N49/(SUM(N48:N49))</f>
        <v>0.41379310344827586</v>
      </c>
    </row>
    <row r="53" spans="8:14" x14ac:dyDescent="0.3">
      <c r="J53" s="15" t="s">
        <v>24</v>
      </c>
      <c r="K53" s="15"/>
      <c r="N53" s="22">
        <f>AVERAGE(L7,L9,L10,L14,L15,L18,L22,L24,L27,L29,L30)</f>
        <v>-6.8819033825696471E-2</v>
      </c>
    </row>
    <row r="54" spans="8:14" x14ac:dyDescent="0.3">
      <c r="J54" s="15" t="s">
        <v>25</v>
      </c>
      <c r="K54" s="15"/>
      <c r="N54" s="22">
        <f>AVERAGE(L8,L11,L12,L13,L16,L17,L19,L20,L21,L23,L26,L28,L31,L32,L33,L34,L35)</f>
        <v>9.2573801302787792E-2</v>
      </c>
    </row>
    <row r="55" spans="8:14" x14ac:dyDescent="0.3">
      <c r="J55" s="15" t="s">
        <v>26</v>
      </c>
      <c r="K55" s="15"/>
      <c r="N55" s="23">
        <f>ABS(N54/N53)</f>
        <v>1.3451772882667452</v>
      </c>
    </row>
    <row r="56" spans="8:14" x14ac:dyDescent="0.3">
      <c r="J56" s="15"/>
      <c r="K56" s="15"/>
      <c r="N56" s="25"/>
    </row>
    <row r="57" spans="8:14" x14ac:dyDescent="0.3">
      <c r="J57" s="15" t="s">
        <v>27</v>
      </c>
      <c r="K57" s="15"/>
      <c r="N57" s="24" t="s">
        <v>10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journal</vt:lpstr>
    </vt:vector>
  </TitlesOfParts>
  <Company>ONSEMI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Jr. Palagud</dc:creator>
  <cp:lastModifiedBy>Jose Jr. Palagud</cp:lastModifiedBy>
  <dcterms:created xsi:type="dcterms:W3CDTF">2020-04-20T03:07:14Z</dcterms:created>
  <dcterms:modified xsi:type="dcterms:W3CDTF">2021-07-31T06:12:35Z</dcterms:modified>
</cp:coreProperties>
</file>